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amu\Desktop\"/>
    </mc:Choice>
  </mc:AlternateContent>
  <xr:revisionPtr revIDLastSave="0" documentId="13_ncr:1_{EC704015-2B03-4F40-AFF0-CDBAC057024E}" xr6:coauthVersionLast="47" xr6:coauthVersionMax="47" xr10:uidLastSave="{00000000-0000-0000-0000-000000000000}"/>
  <bookViews>
    <workbookView xWindow="-60" yWindow="-60" windowWidth="28920" windowHeight="15600" xr2:uid="{7BCC93D7-8E83-498D-BFF1-BFAE6332D0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G6" i="1"/>
  <c r="J9" i="1" l="1"/>
  <c r="J14" i="1"/>
  <c r="G22" i="1"/>
  <c r="G21" i="1"/>
  <c r="G20" i="1"/>
  <c r="G19" i="1"/>
  <c r="G18" i="1"/>
  <c r="G17" i="1"/>
  <c r="G15" i="1"/>
  <c r="G13" i="1"/>
  <c r="G11" i="1"/>
  <c r="G9" i="1"/>
  <c r="E15" i="1"/>
  <c r="F15" i="1" s="1"/>
  <c r="E13" i="1"/>
  <c r="F13" i="1" s="1"/>
  <c r="E11" i="1"/>
  <c r="E9" i="1"/>
  <c r="F9" i="1" s="1"/>
  <c r="E6" i="1"/>
  <c r="F6" i="1" s="1"/>
  <c r="H6" i="1" s="1"/>
  <c r="O6" i="1" s="1"/>
  <c r="P6" i="1" s="1"/>
  <c r="E18" i="1"/>
  <c r="F18" i="1" s="1"/>
  <c r="E19" i="1"/>
  <c r="E20" i="1"/>
  <c r="F20" i="1" s="1"/>
  <c r="E21" i="1"/>
  <c r="F21" i="1" s="1"/>
  <c r="E22" i="1"/>
  <c r="F22" i="1" s="1"/>
  <c r="E17" i="1"/>
  <c r="F17" i="1" s="1"/>
  <c r="F19" i="1"/>
  <c r="F11" i="1"/>
  <c r="H22" i="1" l="1"/>
  <c r="O22" i="1" s="1"/>
  <c r="P22" i="1" s="1"/>
  <c r="H18" i="1"/>
  <c r="O18" i="1" s="1"/>
  <c r="P18" i="1" s="1"/>
  <c r="H21" i="1"/>
  <c r="O21" i="1" s="1"/>
  <c r="P21" i="1" s="1"/>
  <c r="H15" i="1"/>
  <c r="O15" i="1" s="1"/>
  <c r="P15" i="1" s="1"/>
  <c r="H17" i="1"/>
  <c r="O17" i="1" s="1"/>
  <c r="P17" i="1" s="1"/>
  <c r="H20" i="1"/>
  <c r="O20" i="1" s="1"/>
  <c r="P20" i="1" s="1"/>
  <c r="H19" i="1"/>
  <c r="O19" i="1" s="1"/>
  <c r="P19" i="1" s="1"/>
  <c r="H13" i="1"/>
  <c r="O13" i="1" s="1"/>
  <c r="P13" i="1" s="1"/>
  <c r="H11" i="1"/>
  <c r="O11" i="1" s="1"/>
  <c r="P11" i="1" s="1"/>
  <c r="H9" i="1"/>
  <c r="O9" i="1" s="1"/>
  <c r="P9" i="1" s="1"/>
  <c r="K10" i="1" l="1"/>
  <c r="K18" i="1"/>
  <c r="M20" i="1"/>
</calcChain>
</file>

<file path=xl/sharedStrings.xml><?xml version="1.0" encoding="utf-8"?>
<sst xmlns="http://schemas.openxmlformats.org/spreadsheetml/2006/main" count="78" uniqueCount="52">
  <si>
    <t>500ｍｍ</t>
    <phoneticPr fontId="1"/>
  </si>
  <si>
    <t>ｍ</t>
    <phoneticPr fontId="1"/>
  </si>
  <si>
    <t>TAN</t>
    <phoneticPr fontId="1"/>
  </si>
  <si>
    <t>Θ</t>
    <phoneticPr fontId="1"/>
  </si>
  <si>
    <t>画角</t>
    <rPh sb="0" eb="2">
      <t>ガカク</t>
    </rPh>
    <phoneticPr fontId="1"/>
  </si>
  <si>
    <t>レンズ</t>
    <phoneticPr fontId="1"/>
  </si>
  <si>
    <t>B</t>
    <phoneticPr fontId="1"/>
  </si>
  <si>
    <t>BC</t>
    <phoneticPr fontId="1"/>
  </si>
  <si>
    <t>AC</t>
    <phoneticPr fontId="1"/>
  </si>
  <si>
    <t>　</t>
    <phoneticPr fontId="1"/>
  </si>
  <si>
    <t>距離（ｍ）</t>
    <rPh sb="0" eb="2">
      <t>キョリ</t>
    </rPh>
    <phoneticPr fontId="1"/>
  </si>
  <si>
    <t>400ｍｍ</t>
    <phoneticPr fontId="1"/>
  </si>
  <si>
    <t>600ｍｍ</t>
    <phoneticPr fontId="1"/>
  </si>
  <si>
    <t>横(ｍ)</t>
    <rPh sb="0" eb="1">
      <t>ヨコ</t>
    </rPh>
    <phoneticPr fontId="1"/>
  </si>
  <si>
    <t>縦(ｍ)</t>
    <rPh sb="0" eb="1">
      <t>タテ</t>
    </rPh>
    <phoneticPr fontId="1"/>
  </si>
  <si>
    <t>A-C（ｍ）</t>
    <phoneticPr fontId="1"/>
  </si>
  <si>
    <t>撮影範囲 A-D</t>
    <rPh sb="0" eb="2">
      <t>サツエイ</t>
    </rPh>
    <rPh sb="2" eb="4">
      <t>ハンイ</t>
    </rPh>
    <phoneticPr fontId="1"/>
  </si>
  <si>
    <t>800ｍm</t>
    <phoneticPr fontId="1"/>
  </si>
  <si>
    <t>1000ｍm</t>
    <phoneticPr fontId="1"/>
  </si>
  <si>
    <t>300mm</t>
    <phoneticPr fontId="1"/>
  </si>
  <si>
    <t>200mm</t>
    <phoneticPr fontId="1"/>
  </si>
  <si>
    <t>100mm</t>
    <phoneticPr fontId="1"/>
  </si>
  <si>
    <t>50mm</t>
    <phoneticPr fontId="1"/>
  </si>
  <si>
    <t>24mm</t>
    <phoneticPr fontId="1"/>
  </si>
  <si>
    <t>14mm</t>
    <phoneticPr fontId="1"/>
  </si>
  <si>
    <t>カメラ</t>
    <phoneticPr fontId="1"/>
  </si>
  <si>
    <t xml:space="preserve"> </t>
    <phoneticPr fontId="1"/>
  </si>
  <si>
    <t>レンズ番号</t>
    <rPh sb="3" eb="5">
      <t>バンゴウ</t>
    </rPh>
    <phoneticPr fontId="1"/>
  </si>
  <si>
    <t>ドクターイエローの車両の長さ　18ｍ×7両＝126ｍ</t>
    <rPh sb="9" eb="11">
      <t>シャリョウ</t>
    </rPh>
    <rPh sb="12" eb="13">
      <t>ナガ</t>
    </rPh>
    <rPh sb="20" eb="21">
      <t>リョウ</t>
    </rPh>
    <phoneticPr fontId="1"/>
  </si>
  <si>
    <t>富士山までの距離＝26,000ｍ　富士山の裾野の長さ＝16,000m</t>
    <rPh sb="0" eb="3">
      <t>フジサン</t>
    </rPh>
    <rPh sb="6" eb="8">
      <t>キョリ</t>
    </rPh>
    <rPh sb="17" eb="20">
      <t>フジサン</t>
    </rPh>
    <rPh sb="21" eb="23">
      <t>スソノ</t>
    </rPh>
    <rPh sb="24" eb="25">
      <t>ナガ</t>
    </rPh>
    <phoneticPr fontId="1"/>
  </si>
  <si>
    <t>撮影ポイントから鉄橋までの距離＝「距離（ｍ）」</t>
    <rPh sb="0" eb="2">
      <t>サツエイ</t>
    </rPh>
    <rPh sb="8" eb="10">
      <t>テッキョウ</t>
    </rPh>
    <rPh sb="13" eb="15">
      <t>キョリ</t>
    </rPh>
    <rPh sb="17" eb="19">
      <t>キョリ</t>
    </rPh>
    <phoneticPr fontId="1"/>
  </si>
  <si>
    <t>レンズ毎の撮影範囲（画角計算）＊距離を入力すると撮影範囲計算します）</t>
    <rPh sb="3" eb="4">
      <t>ゴト</t>
    </rPh>
    <rPh sb="5" eb="7">
      <t>サツエイ</t>
    </rPh>
    <rPh sb="7" eb="9">
      <t>ハンイ</t>
    </rPh>
    <rPh sb="10" eb="11">
      <t>ガ</t>
    </rPh>
    <rPh sb="11" eb="12">
      <t>カク</t>
    </rPh>
    <rPh sb="12" eb="14">
      <t>ケイサン</t>
    </rPh>
    <rPh sb="16" eb="18">
      <t>キョリ</t>
    </rPh>
    <rPh sb="19" eb="21">
      <t>ニュウリョク</t>
    </rPh>
    <rPh sb="24" eb="26">
      <t>サツエイ</t>
    </rPh>
    <rPh sb="26" eb="28">
      <t>ハンイ</t>
    </rPh>
    <rPh sb="28" eb="30">
      <t>ケイサン</t>
    </rPh>
    <phoneticPr fontId="1"/>
  </si>
  <si>
    <t>の場合</t>
    <rPh sb="1" eb="3">
      <t>バアイ</t>
    </rPh>
    <phoneticPr fontId="1"/>
  </si>
  <si>
    <t>撮影対象物までの距離（ｍ）</t>
    <rPh sb="0" eb="5">
      <t>サツエイタイショウブツ</t>
    </rPh>
    <rPh sb="8" eb="10">
      <t>キョリ</t>
    </rPh>
    <phoneticPr fontId="1"/>
  </si>
  <si>
    <t>仕様レンズの選択（レンズ番号）</t>
    <rPh sb="0" eb="2">
      <t>シヨウ</t>
    </rPh>
    <rPh sb="6" eb="8">
      <t>センタク</t>
    </rPh>
    <rPh sb="12" eb="14">
      <t>バンゴウ</t>
    </rPh>
    <phoneticPr fontId="1"/>
  </si>
  <si>
    <t>選択レンズの表示</t>
    <rPh sb="0" eb="2">
      <t>センタク</t>
    </rPh>
    <rPh sb="6" eb="8">
      <t>ヒョウジ</t>
    </rPh>
    <phoneticPr fontId="1"/>
  </si>
  <si>
    <t>撮影幅</t>
    <rPh sb="0" eb="3">
      <t>サツエイハバ</t>
    </rPh>
    <phoneticPr fontId="1"/>
  </si>
  <si>
    <t>撮影距離</t>
    <rPh sb="0" eb="4">
      <t>サツエイキョリ</t>
    </rPh>
    <phoneticPr fontId="1"/>
  </si>
  <si>
    <t>縦（ｍ）</t>
    <rPh sb="0" eb="1">
      <t>タテ</t>
    </rPh>
    <phoneticPr fontId="1"/>
  </si>
  <si>
    <t>横（ｍ）</t>
    <rPh sb="0" eb="1">
      <t>ヨコ</t>
    </rPh>
    <phoneticPr fontId="1"/>
  </si>
  <si>
    <t>〇</t>
    <phoneticPr fontId="1"/>
  </si>
  <si>
    <t>撮影対象の実際の大きさ（ｍ）</t>
    <rPh sb="0" eb="4">
      <t>サツエイタイショウ</t>
    </rPh>
    <rPh sb="5" eb="7">
      <t>ジッサイ</t>
    </rPh>
    <rPh sb="8" eb="9">
      <t>オオ</t>
    </rPh>
    <phoneticPr fontId="1"/>
  </si>
  <si>
    <t>参考：</t>
    <rPh sb="0" eb="2">
      <t>サンコウ</t>
    </rPh>
    <phoneticPr fontId="1"/>
  </si>
  <si>
    <t>入力</t>
    <rPh sb="0" eb="2">
      <t>ニュウリョク</t>
    </rPh>
    <phoneticPr fontId="1"/>
  </si>
  <si>
    <t>m</t>
    <phoneticPr fontId="1"/>
  </si>
  <si>
    <t>mm</t>
    <phoneticPr fontId="1"/>
  </si>
  <si>
    <t>A</t>
    <phoneticPr fontId="1"/>
  </si>
  <si>
    <t>C</t>
    <phoneticPr fontId="1"/>
  </si>
  <si>
    <t>D</t>
    <phoneticPr fontId="1"/>
  </si>
  <si>
    <t>仕様レンズ番号</t>
    <rPh sb="0" eb="2">
      <t>シヨウ</t>
    </rPh>
    <rPh sb="5" eb="7">
      <t>バンゴウ</t>
    </rPh>
    <phoneticPr fontId="1"/>
  </si>
  <si>
    <t>撮影対象　までの距離</t>
    <rPh sb="0" eb="4">
      <t>サツエイタイショウ</t>
    </rPh>
    <rPh sb="8" eb="10">
      <t>キョリ</t>
    </rPh>
    <phoneticPr fontId="1"/>
  </si>
  <si>
    <t>上記の範囲が撮れます。</t>
    <rPh sb="0" eb="2">
      <t>ジョウキ</t>
    </rPh>
    <rPh sb="3" eb="5">
      <t>ハンイ</t>
    </rPh>
    <rPh sb="6" eb="7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</si>
</sst>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0" xfId="0" applyFont="1" applyFill="1">
      <alignment vertical="center"/>
    </xf>
    <xf numFmtId="0" fontId="2" fillId="3" borderId="7" xfId="0" applyFont="1" applyFill="1" applyBorder="1">
      <alignment vertical="center"/>
    </xf>
    <xf numFmtId="176" fontId="2" fillId="0" borderId="13" xfId="0" applyNumberFormat="1" applyFont="1" applyBorder="1">
      <alignment vertical="center"/>
    </xf>
    <xf numFmtId="0" fontId="2" fillId="3" borderId="0" xfId="0" applyFont="1" applyFill="1" applyAlignment="1">
      <alignment horizontal="right" vertical="center"/>
    </xf>
    <xf numFmtId="176" fontId="2" fillId="3" borderId="0" xfId="0" applyNumberFormat="1" applyFont="1" applyFill="1">
      <alignment vertical="center"/>
    </xf>
    <xf numFmtId="176" fontId="2" fillId="3" borderId="13" xfId="0" applyNumberFormat="1" applyFont="1" applyFill="1" applyBorder="1">
      <alignment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0" xfId="0" applyFont="1" applyFill="1">
      <alignment vertical="center"/>
    </xf>
    <xf numFmtId="0" fontId="2" fillId="5" borderId="3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0" xfId="0" applyFont="1" applyFill="1" applyAlignment="1">
      <alignment horizontal="right" vertical="center"/>
    </xf>
    <xf numFmtId="0" fontId="2" fillId="7" borderId="0" xfId="0" applyFont="1" applyFill="1">
      <alignment vertical="center"/>
    </xf>
    <xf numFmtId="0" fontId="2" fillId="2" borderId="12" xfId="0" applyFont="1" applyFill="1" applyBorder="1">
      <alignment vertical="center"/>
    </xf>
    <xf numFmtId="0" fontId="2" fillId="0" borderId="13" xfId="0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8" borderId="0" xfId="0" applyFont="1" applyFill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4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2" xfId="0" applyFont="1" applyFill="1" applyBorder="1">
      <alignment vertical="center"/>
    </xf>
    <xf numFmtId="0" fontId="2" fillId="5" borderId="4" xfId="0" applyFont="1" applyFill="1" applyBorder="1">
      <alignment vertical="center"/>
    </xf>
    <xf numFmtId="0" fontId="2" fillId="8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2" fillId="9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CCFFFF"/>
      <color rgb="FFCCFF33"/>
      <color rgb="FF66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145676</xdr:colOff>
      <xdr:row>3</xdr:row>
      <xdr:rowOff>76758</xdr:rowOff>
    </xdr:from>
    <xdr:to>
      <xdr:col>12</xdr:col>
      <xdr:colOff>679639</xdr:colOff>
      <xdr:row>5</xdr:row>
      <xdr:rowOff>45103</xdr:rowOff>
    </xdr:to>
    <xdr:sp macro="" textlink="">
      <xdr:nvSpPr>
        <xdr:cNvPr id="46" name="直角三角形 45">
          <a:extLst>
            <a:ext uri="{FF2B5EF4-FFF2-40B4-BE49-F238E27FC236}">
              <a16:creationId xmlns:a16="http://schemas.microsoft.com/office/drawing/2014/main" id="{F0BAB4ED-A0A0-4DBC-ACE1-CBDBD60FC814}"/>
            </a:ext>
          </a:extLst>
        </xdr:cNvPr>
        <xdr:cNvSpPr/>
      </xdr:nvSpPr>
      <xdr:spPr>
        <a:xfrm rot="16200000">
          <a:off x="8110118" y="113316"/>
          <a:ext cx="472610" cy="1901081"/>
        </a:xfrm>
        <a:prstGeom prst="rtTriangl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666750</xdr:colOff>
      <xdr:row>6</xdr:row>
      <xdr:rowOff>38100</xdr:rowOff>
    </xdr:from>
    <xdr:to>
      <xdr:col>7</xdr:col>
      <xdr:colOff>238125</xdr:colOff>
      <xdr:row>7</xdr:row>
      <xdr:rowOff>200025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0B8A182-E21E-45F1-92C9-5C8F0E8EE8BF}"/>
            </a:ext>
          </a:extLst>
        </xdr:cNvPr>
        <xdr:cNvSpPr txBox="1"/>
      </xdr:nvSpPr>
      <xdr:spPr>
        <a:xfrm>
          <a:off x="3190875" y="1028700"/>
          <a:ext cx="942975" cy="4095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 kern="1200"/>
            <a:t>tan</a:t>
          </a:r>
          <a:r>
            <a:rPr kumimoji="1" lang="el-GR" altLang="ja-JP" sz="1400" kern="1200"/>
            <a:t>Θ</a:t>
          </a:r>
          <a:r>
            <a:rPr kumimoji="1" lang="ja-JP" altLang="el-GR" sz="1800" kern="1200"/>
            <a:t>＝</a:t>
          </a:r>
          <a:endParaRPr kumimoji="1" lang="ja-JP" altLang="en-US" sz="1800" kern="1200"/>
        </a:p>
      </xdr:txBody>
    </xdr:sp>
    <xdr:clientData/>
  </xdr:twoCellAnchor>
  <xdr:twoCellAnchor>
    <xdr:from>
      <xdr:col>10</xdr:col>
      <xdr:colOff>179300</xdr:colOff>
      <xdr:row>5</xdr:row>
      <xdr:rowOff>46795</xdr:rowOff>
    </xdr:from>
    <xdr:to>
      <xdr:col>12</xdr:col>
      <xdr:colOff>679645</xdr:colOff>
      <xdr:row>6</xdr:row>
      <xdr:rowOff>239254</xdr:rowOff>
    </xdr:to>
    <xdr:sp macro="" textlink="">
      <xdr:nvSpPr>
        <xdr:cNvPr id="48" name="直角三角形 47">
          <a:extLst>
            <a:ext uri="{FF2B5EF4-FFF2-40B4-BE49-F238E27FC236}">
              <a16:creationId xmlns:a16="http://schemas.microsoft.com/office/drawing/2014/main" id="{3DA52029-EEAD-4F83-88BF-7BE7E7AF85FC}"/>
            </a:ext>
          </a:extLst>
        </xdr:cNvPr>
        <xdr:cNvSpPr/>
      </xdr:nvSpPr>
      <xdr:spPr>
        <a:xfrm rot="16200000" flipH="1">
          <a:off x="8138141" y="593219"/>
          <a:ext cx="450194" cy="1867463"/>
        </a:xfrm>
        <a:prstGeom prst="rtTriangl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11</xdr:col>
      <xdr:colOff>628090</xdr:colOff>
      <xdr:row>4</xdr:row>
      <xdr:rowOff>132789</xdr:rowOff>
    </xdr:from>
    <xdr:to>
      <xdr:col>12</xdr:col>
      <xdr:colOff>513790</xdr:colOff>
      <xdr:row>5</xdr:row>
      <xdr:rowOff>188260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B2C6D7D-A6C8-4DD9-91F0-2389398B7B90}"/>
            </a:ext>
          </a:extLst>
        </xdr:cNvPr>
        <xdr:cNvSpPr txBox="1"/>
      </xdr:nvSpPr>
      <xdr:spPr>
        <a:xfrm>
          <a:off x="8561855" y="1130113"/>
          <a:ext cx="569259" cy="31320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/>
            <a:t>２</a:t>
          </a:r>
          <a:r>
            <a:rPr kumimoji="1" lang="en-US" altLang="ja-JP" sz="1200" b="1" kern="1200"/>
            <a:t>Θ</a:t>
          </a:r>
          <a:endParaRPr kumimoji="1" lang="ja-JP" altLang="en-US" sz="1200" b="1" kern="1200"/>
        </a:p>
      </xdr:txBody>
    </xdr:sp>
    <xdr:clientData/>
  </xdr:twoCellAnchor>
  <xdr:twoCellAnchor>
    <xdr:from>
      <xdr:col>9</xdr:col>
      <xdr:colOff>514350</xdr:colOff>
      <xdr:row>9</xdr:row>
      <xdr:rowOff>238125</xdr:rowOff>
    </xdr:from>
    <xdr:to>
      <xdr:col>11</xdr:col>
      <xdr:colOff>161925</xdr:colOff>
      <xdr:row>16</xdr:row>
      <xdr:rowOff>9525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4220BBA2-5C72-4BC3-C13F-BA74AEF51782}"/>
            </a:ext>
          </a:extLst>
        </xdr:cNvPr>
        <xdr:cNvSpPr/>
      </xdr:nvSpPr>
      <xdr:spPr>
        <a:xfrm rot="10800000">
          <a:off x="6057900" y="9153525"/>
          <a:ext cx="1019175" cy="1504950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428624</xdr:colOff>
      <xdr:row>18</xdr:row>
      <xdr:rowOff>9525</xdr:rowOff>
    </xdr:from>
    <xdr:to>
      <xdr:col>11</xdr:col>
      <xdr:colOff>361949</xdr:colOff>
      <xdr:row>20</xdr:row>
      <xdr:rowOff>238125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E36FB9C-A371-CE5C-C207-564C8BB3106D}"/>
            </a:ext>
          </a:extLst>
        </xdr:cNvPr>
        <xdr:cNvSpPr/>
      </xdr:nvSpPr>
      <xdr:spPr>
        <a:xfrm>
          <a:off x="6829424" y="11191875"/>
          <a:ext cx="1304925" cy="7239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/>
            <a:t>35</a:t>
          </a:r>
          <a:r>
            <a:rPr kumimoji="1" lang="ja-JP" altLang="en-US" sz="1600" b="1"/>
            <a:t>ｍｍ</a:t>
          </a:r>
          <a:r>
            <a:rPr kumimoji="1" lang="ja-JP" altLang="en-US" sz="1200" b="1"/>
            <a:t>サイズ</a:t>
          </a:r>
          <a:endParaRPr kumimoji="1" lang="en-US" altLang="ja-JP" sz="1200" b="1"/>
        </a:p>
        <a:p>
          <a:pPr algn="ctr"/>
          <a:r>
            <a:rPr kumimoji="1" lang="ja-JP" altLang="en-US" sz="1200" b="1"/>
            <a:t>３：２画角</a:t>
          </a:r>
        </a:p>
      </xdr:txBody>
    </xdr:sp>
    <xdr:clientData/>
  </xdr:twoCellAnchor>
  <xdr:twoCellAnchor>
    <xdr:from>
      <xdr:col>9</xdr:col>
      <xdr:colOff>257175</xdr:colOff>
      <xdr:row>10</xdr:row>
      <xdr:rowOff>0</xdr:rowOff>
    </xdr:from>
    <xdr:to>
      <xdr:col>9</xdr:col>
      <xdr:colOff>257175</xdr:colOff>
      <xdr:row>15</xdr:row>
      <xdr:rowOff>238125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CE4333B-5594-A0FB-0625-72AF2D384E83}"/>
            </a:ext>
          </a:extLst>
        </xdr:cNvPr>
        <xdr:cNvCxnSpPr/>
      </xdr:nvCxnSpPr>
      <xdr:spPr>
        <a:xfrm>
          <a:off x="5800725" y="9163050"/>
          <a:ext cx="0" cy="1476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509587</xdr:colOff>
      <xdr:row>9</xdr:row>
      <xdr:rowOff>38100</xdr:rowOff>
    </xdr:from>
    <xdr:to>
      <xdr:col>11</xdr:col>
      <xdr:colOff>176213</xdr:colOff>
      <xdr:row>9</xdr:row>
      <xdr:rowOff>42863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DA5FCEF-8165-E5A0-C25F-3CA4FE8C3267}"/>
            </a:ext>
          </a:extLst>
        </xdr:cNvPr>
        <xdr:cNvCxnSpPr/>
      </xdr:nvCxnSpPr>
      <xdr:spPr>
        <a:xfrm>
          <a:off x="6053137" y="8953500"/>
          <a:ext cx="1038226" cy="47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509588</xdr:colOff>
      <xdr:row>8</xdr:row>
      <xdr:rowOff>214313</xdr:rowOff>
    </xdr:from>
    <xdr:to>
      <xdr:col>9</xdr:col>
      <xdr:colOff>509588</xdr:colOff>
      <xdr:row>9</xdr:row>
      <xdr:rowOff>204788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9CB7783-02E3-5220-B0F6-12AD3B0D643D}"/>
            </a:ext>
          </a:extLst>
        </xdr:cNvPr>
        <xdr:cNvCxnSpPr/>
      </xdr:nvCxnSpPr>
      <xdr:spPr>
        <a:xfrm>
          <a:off x="6053138" y="8882063"/>
          <a:ext cx="0" cy="238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166688</xdr:colOff>
      <xdr:row>8</xdr:row>
      <xdr:rowOff>242888</xdr:rowOff>
    </xdr:from>
    <xdr:to>
      <xdr:col>11</xdr:col>
      <xdr:colOff>166688</xdr:colOff>
      <xdr:row>9</xdr:row>
      <xdr:rowOff>200025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2A0E22EA-44C4-C8CD-DD29-E0B82179FB33}"/>
            </a:ext>
          </a:extLst>
        </xdr:cNvPr>
        <xdr:cNvCxnSpPr/>
      </xdr:nvCxnSpPr>
      <xdr:spPr>
        <a:xfrm>
          <a:off x="7081838" y="8910638"/>
          <a:ext cx="0" cy="2047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428625</xdr:colOff>
      <xdr:row>17</xdr:row>
      <xdr:rowOff>0</xdr:rowOff>
    </xdr:from>
    <xdr:to>
      <xdr:col>11</xdr:col>
      <xdr:colOff>361950</xdr:colOff>
      <xdr:row>17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5A6B611D-6330-484B-9FC6-29C7D45AFE9B}"/>
            </a:ext>
          </a:extLst>
        </xdr:cNvPr>
        <xdr:cNvCxnSpPr/>
      </xdr:nvCxnSpPr>
      <xdr:spPr>
        <a:xfrm>
          <a:off x="6829425" y="10934700"/>
          <a:ext cx="1304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18</xdr:row>
      <xdr:rowOff>9525</xdr:rowOff>
    </xdr:from>
    <xdr:to>
      <xdr:col>12</xdr:col>
      <xdr:colOff>9525</xdr:colOff>
      <xdr:row>21</xdr:row>
      <xdr:rowOff>4763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2229D590-8F7D-4625-BBF1-9A014BE9917D}"/>
            </a:ext>
          </a:extLst>
        </xdr:cNvPr>
        <xdr:cNvCxnSpPr/>
      </xdr:nvCxnSpPr>
      <xdr:spPr>
        <a:xfrm flipH="1">
          <a:off x="8458200" y="11191875"/>
          <a:ext cx="9525" cy="7381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361950</xdr:colOff>
      <xdr:row>16</xdr:row>
      <xdr:rowOff>9525</xdr:rowOff>
    </xdr:from>
    <xdr:to>
      <xdr:col>11</xdr:col>
      <xdr:colOff>366712</xdr:colOff>
      <xdr:row>19</xdr:row>
      <xdr:rowOff>90488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E14B077B-D69A-429A-BDA3-A303C24EE9DA}"/>
            </a:ext>
          </a:extLst>
        </xdr:cNvPr>
        <xdr:cNvCxnSpPr/>
      </xdr:nvCxnSpPr>
      <xdr:spPr>
        <a:xfrm flipH="1">
          <a:off x="8134350" y="10696575"/>
          <a:ext cx="4762" cy="8239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414338</xdr:colOff>
      <xdr:row>16</xdr:row>
      <xdr:rowOff>19050</xdr:rowOff>
    </xdr:from>
    <xdr:to>
      <xdr:col>9</xdr:col>
      <xdr:colOff>419100</xdr:colOff>
      <xdr:row>19</xdr:row>
      <xdr:rowOff>100013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26CE01A1-D1AC-43CA-BF02-23D748B9A9B4}"/>
            </a:ext>
          </a:extLst>
        </xdr:cNvPr>
        <xdr:cNvCxnSpPr/>
      </xdr:nvCxnSpPr>
      <xdr:spPr>
        <a:xfrm flipH="1">
          <a:off x="6815138" y="10706100"/>
          <a:ext cx="4762" cy="8239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252413</xdr:colOff>
      <xdr:row>18</xdr:row>
      <xdr:rowOff>4762</xdr:rowOff>
    </xdr:from>
    <xdr:to>
      <xdr:col>12</xdr:col>
      <xdr:colOff>333376</xdr:colOff>
      <xdr:row>18</xdr:row>
      <xdr:rowOff>9525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FCD82D3A-E4F6-467E-B95E-8B69BCA9E3FA}"/>
            </a:ext>
          </a:extLst>
        </xdr:cNvPr>
        <xdr:cNvCxnSpPr/>
      </xdr:nvCxnSpPr>
      <xdr:spPr>
        <a:xfrm>
          <a:off x="7339013" y="11187112"/>
          <a:ext cx="1452563" cy="47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20</xdr:row>
      <xdr:rowOff>238125</xdr:rowOff>
    </xdr:from>
    <xdr:to>
      <xdr:col>12</xdr:col>
      <xdr:colOff>328613</xdr:colOff>
      <xdr:row>20</xdr:row>
      <xdr:rowOff>242888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C0715889-C3F2-44AC-93FE-0E0C05D60081}"/>
            </a:ext>
          </a:extLst>
        </xdr:cNvPr>
        <xdr:cNvCxnSpPr/>
      </xdr:nvCxnSpPr>
      <xdr:spPr>
        <a:xfrm>
          <a:off x="6477000" y="11877675"/>
          <a:ext cx="1452563" cy="47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168088</xdr:colOff>
      <xdr:row>18</xdr:row>
      <xdr:rowOff>212912</xdr:rowOff>
    </xdr:from>
    <xdr:to>
      <xdr:col>10</xdr:col>
      <xdr:colOff>616323</xdr:colOff>
      <xdr:row>20</xdr:row>
      <xdr:rowOff>123264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45CF9A0-AFAB-EB49-3394-0CA36A617E51}"/>
            </a:ext>
          </a:extLst>
        </xdr:cNvPr>
        <xdr:cNvSpPr/>
      </xdr:nvSpPr>
      <xdr:spPr>
        <a:xfrm>
          <a:off x="7250206" y="11351559"/>
          <a:ext cx="448235" cy="40341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A061-4EBA-4593-8C3A-F10DE9C32980}">
  <dimension ref="A1:S24"/>
  <sheetViews>
    <sheetView showGridLines="0" tabSelected="1" zoomScale="85" zoomScaleNormal="85" workbookViewId="0">
      <selection activeCell="S9" sqref="S9"/>
    </sheetView>
  </sheetViews>
  <sheetFormatPr defaultColWidth="9" defaultRowHeight="19.5" x14ac:dyDescent="0.4"/>
  <cols>
    <col min="1" max="1" width="9" style="4"/>
    <col min="2" max="2" width="6.125" style="13" customWidth="1"/>
    <col min="3" max="3" width="11.75" style="4" customWidth="1"/>
    <col min="4" max="4" width="7.375" style="4" customWidth="1"/>
    <col min="5" max="5" width="11.5" style="4" customWidth="1"/>
    <col min="6" max="6" width="9" style="4"/>
    <col min="7" max="7" width="11.25" style="4" customWidth="1"/>
    <col min="8" max="8" width="11.125" style="4" customWidth="1"/>
    <col min="9" max="13" width="9" style="4"/>
    <col min="14" max="14" width="3.5" style="4" customWidth="1"/>
    <col min="15" max="15" width="9" style="4"/>
    <col min="16" max="16" width="12.125" style="4" customWidth="1"/>
    <col min="17" max="16384" width="9" style="4"/>
  </cols>
  <sheetData>
    <row r="1" spans="2:19" x14ac:dyDescent="0.4">
      <c r="C1" s="44" t="s">
        <v>50</v>
      </c>
      <c r="E1" s="44" t="s">
        <v>49</v>
      </c>
      <c r="S1" s="39">
        <v>0.66669999999999996</v>
      </c>
    </row>
    <row r="2" spans="2:19" x14ac:dyDescent="0.4">
      <c r="C2" s="45"/>
      <c r="E2" s="45"/>
      <c r="G2" s="36" t="s">
        <v>43</v>
      </c>
      <c r="H2" s="29" t="s">
        <v>33</v>
      </c>
      <c r="K2" s="37" t="s">
        <v>43</v>
      </c>
      <c r="L2" s="4" t="s">
        <v>34</v>
      </c>
    </row>
    <row r="3" spans="2:19" ht="20.25" thickBot="1" x14ac:dyDescent="0.45">
      <c r="C3" s="47">
        <v>300</v>
      </c>
      <c r="D3" s="4" t="s">
        <v>44</v>
      </c>
      <c r="E3" s="48">
        <v>1</v>
      </c>
      <c r="F3" s="4" t="s">
        <v>45</v>
      </c>
      <c r="G3" s="26"/>
      <c r="H3" s="4" t="s">
        <v>35</v>
      </c>
      <c r="K3" s="13" t="s">
        <v>40</v>
      </c>
      <c r="L3" s="4" t="s">
        <v>41</v>
      </c>
    </row>
    <row r="4" spans="2:19" x14ac:dyDescent="0.4">
      <c r="B4" s="42" t="s">
        <v>27</v>
      </c>
      <c r="C4" s="14" t="s">
        <v>9</v>
      </c>
      <c r="D4" s="40" t="s">
        <v>31</v>
      </c>
      <c r="E4" s="46"/>
      <c r="F4" s="40"/>
      <c r="G4" s="40"/>
      <c r="H4" s="40"/>
      <c r="I4" s="40"/>
      <c r="J4" s="40"/>
      <c r="K4" s="40"/>
      <c r="L4" s="40"/>
      <c r="M4" s="40"/>
      <c r="N4" s="2" t="s">
        <v>46</v>
      </c>
      <c r="O4" s="41" t="s">
        <v>16</v>
      </c>
      <c r="P4" s="41"/>
    </row>
    <row r="5" spans="2:19" x14ac:dyDescent="0.4">
      <c r="B5" s="43"/>
      <c r="C5" s="3" t="s">
        <v>5</v>
      </c>
      <c r="D5" s="3" t="s">
        <v>4</v>
      </c>
      <c r="E5" s="3" t="s">
        <v>3</v>
      </c>
      <c r="F5" s="3" t="s">
        <v>2</v>
      </c>
      <c r="G5" s="25" t="s">
        <v>10</v>
      </c>
      <c r="H5" s="3" t="s">
        <v>15</v>
      </c>
      <c r="L5" s="4" t="s">
        <v>26</v>
      </c>
      <c r="O5" s="3" t="s">
        <v>13</v>
      </c>
      <c r="P5" s="3" t="s">
        <v>14</v>
      </c>
    </row>
    <row r="6" spans="2:19" x14ac:dyDescent="0.4">
      <c r="B6" s="28">
        <v>1</v>
      </c>
      <c r="C6" s="5" t="s">
        <v>11</v>
      </c>
      <c r="D6" s="5">
        <v>6.1</v>
      </c>
      <c r="E6" s="6">
        <f>D6/2</f>
        <v>3.05</v>
      </c>
      <c r="F6" s="1">
        <f>TAN(RADIANS(E6))</f>
        <v>5.3282880992578496E-2</v>
      </c>
      <c r="G6" s="51">
        <f>C3</f>
        <v>300</v>
      </c>
      <c r="H6" s="2">
        <f>G6*F6</f>
        <v>15.984864297773548</v>
      </c>
      <c r="I6" s="7" t="s">
        <v>1</v>
      </c>
      <c r="J6" s="7"/>
      <c r="K6" s="50" t="s">
        <v>6</v>
      </c>
      <c r="L6" s="38" t="s">
        <v>3</v>
      </c>
      <c r="M6" s="7"/>
      <c r="N6" s="7" t="s">
        <v>47</v>
      </c>
      <c r="O6" s="8">
        <f>H6*2</f>
        <v>31.969728595547096</v>
      </c>
      <c r="P6" s="8">
        <f>O6*$S$1</f>
        <v>21.314218054651249</v>
      </c>
    </row>
    <row r="7" spans="2:19" x14ac:dyDescent="0.4">
      <c r="B7" s="56"/>
      <c r="C7" s="18"/>
      <c r="H7" s="9" t="s">
        <v>8</v>
      </c>
      <c r="I7" s="10" t="s">
        <v>26</v>
      </c>
      <c r="J7" s="11" t="s">
        <v>26</v>
      </c>
      <c r="L7" s="4" t="s">
        <v>26</v>
      </c>
      <c r="O7" s="12"/>
      <c r="P7" s="21"/>
    </row>
    <row r="8" spans="2:19" x14ac:dyDescent="0.4">
      <c r="B8" s="56"/>
      <c r="C8" s="15"/>
      <c r="G8" s="4" t="s">
        <v>9</v>
      </c>
      <c r="H8" s="4" t="s">
        <v>7</v>
      </c>
      <c r="N8" s="11" t="s">
        <v>48</v>
      </c>
      <c r="O8" s="12"/>
      <c r="P8" s="21"/>
    </row>
    <row r="9" spans="2:19" x14ac:dyDescent="0.4">
      <c r="B9" s="28">
        <v>2</v>
      </c>
      <c r="C9" s="5" t="s">
        <v>0</v>
      </c>
      <c r="D9" s="5">
        <v>5</v>
      </c>
      <c r="E9" s="6">
        <f>D9/2</f>
        <v>2.5</v>
      </c>
      <c r="F9" s="6">
        <f>TAN(RADIANS(E9))</f>
        <v>4.3660942908512058E-2</v>
      </c>
      <c r="G9" s="6">
        <f>$G$6</f>
        <v>300</v>
      </c>
      <c r="H9" s="6">
        <f>G9*F9</f>
        <v>13.098282872553618</v>
      </c>
      <c r="I9" s="7" t="s">
        <v>1</v>
      </c>
      <c r="J9" s="54" t="str">
        <f>IF($M$10=1,C6,IF($M$10=2,C9,IF($M$10=3,C11,IF($M$10=4,C13,IF($M$10=5,C15,IF($M$10=6,C17,IF($M$10=7,C18,IF($M$10=8,C19,IF($M$10=9,C20,IF($M$10=10,C21,IF($M$10=11,C22,"")))))))))))</f>
        <v>400ｍｍ</v>
      </c>
      <c r="K9" s="27" t="s">
        <v>32</v>
      </c>
      <c r="L9" s="55"/>
      <c r="M9" s="35" t="s">
        <v>27</v>
      </c>
      <c r="N9" s="32"/>
      <c r="O9" s="34">
        <f>H9*2</f>
        <v>26.196565745107236</v>
      </c>
      <c r="P9" s="8">
        <f>O9*$S$1</f>
        <v>17.465250382262994</v>
      </c>
    </row>
    <row r="10" spans="2:19" x14ac:dyDescent="0.4">
      <c r="B10" s="56"/>
      <c r="C10" s="7"/>
      <c r="J10" s="4" t="s">
        <v>36</v>
      </c>
      <c r="K10" s="31">
        <f>IF($M$10=1,O6,IF($M$10=2,O9,IF($M$10=3,O11,IF($M$10=4,O13,IF($M$10=5,O15,IF($M$10=6,O17,IF($M$10=7,O18,IF($M$10=8,O19,IF($M$10=9,O20,IF($M$10=10,O21,IF($M$10=11,O22,"")))))))))))</f>
        <v>31.969728595547096</v>
      </c>
      <c r="L10" s="4" t="s">
        <v>1</v>
      </c>
      <c r="M10" s="52">
        <f>E3</f>
        <v>1</v>
      </c>
      <c r="N10" s="53"/>
      <c r="O10" s="12"/>
      <c r="P10" s="21"/>
    </row>
    <row r="11" spans="2:19" x14ac:dyDescent="0.4">
      <c r="B11" s="28">
        <v>3</v>
      </c>
      <c r="C11" s="5" t="s">
        <v>12</v>
      </c>
      <c r="D11" s="5">
        <v>4.0999999999999996</v>
      </c>
      <c r="E11" s="6">
        <f>D11/2</f>
        <v>2.0499999999999998</v>
      </c>
      <c r="F11" s="6">
        <f>TAN(RADIANS(E11))</f>
        <v>3.579452514620942E-2</v>
      </c>
      <c r="G11" s="6">
        <f>$G$6</f>
        <v>300</v>
      </c>
      <c r="H11" s="6">
        <f>G11*F11</f>
        <v>10.738357543862826</v>
      </c>
      <c r="I11" s="17" t="s">
        <v>1</v>
      </c>
      <c r="J11" s="18"/>
      <c r="K11" s="18"/>
      <c r="L11" s="18"/>
      <c r="N11" s="33"/>
      <c r="O11" s="8">
        <f>H11*2</f>
        <v>21.476715087725651</v>
      </c>
      <c r="P11" s="8">
        <f>O11*$S$1</f>
        <v>14.318525948986691</v>
      </c>
    </row>
    <row r="12" spans="2:19" x14ac:dyDescent="0.4">
      <c r="B12" s="56"/>
      <c r="C12" s="7"/>
      <c r="O12" s="12"/>
      <c r="P12" s="21"/>
    </row>
    <row r="13" spans="2:19" x14ac:dyDescent="0.4">
      <c r="B13" s="28">
        <v>4</v>
      </c>
      <c r="C13" s="5" t="s">
        <v>17</v>
      </c>
      <c r="D13" s="5">
        <v>3.06</v>
      </c>
      <c r="E13" s="6">
        <f>D13/2</f>
        <v>1.53</v>
      </c>
      <c r="F13" s="6">
        <f>TAN(RADIANS(E13))</f>
        <v>2.6709886609692163E-2</v>
      </c>
      <c r="G13" s="6">
        <f>$G$6</f>
        <v>300</v>
      </c>
      <c r="H13" s="6">
        <f>G13*F13</f>
        <v>8.0129659829076498</v>
      </c>
      <c r="I13" s="4" t="s">
        <v>1</v>
      </c>
      <c r="O13" s="8">
        <f>H13*2</f>
        <v>16.0259319658153</v>
      </c>
      <c r="P13" s="8">
        <f>O13*$S$1</f>
        <v>10.68448884160906</v>
      </c>
    </row>
    <row r="14" spans="2:19" x14ac:dyDescent="0.4">
      <c r="B14" s="56"/>
      <c r="C14" s="49"/>
      <c r="I14" s="4" t="s">
        <v>37</v>
      </c>
      <c r="J14" s="30" t="str">
        <f>G6&amp;"m"</f>
        <v>300m</v>
      </c>
      <c r="L14" s="4" t="s">
        <v>9</v>
      </c>
      <c r="O14" s="12"/>
      <c r="P14" s="21"/>
    </row>
    <row r="15" spans="2:19" x14ac:dyDescent="0.4">
      <c r="B15" s="28">
        <v>5</v>
      </c>
      <c r="C15" s="5" t="s">
        <v>18</v>
      </c>
      <c r="D15" s="5">
        <v>2.56</v>
      </c>
      <c r="E15" s="6">
        <f>D15/2</f>
        <v>1.28</v>
      </c>
      <c r="F15" s="6">
        <f>TAN(RADIANS(E15))</f>
        <v>2.2343931724278912E-2</v>
      </c>
      <c r="G15" s="6">
        <f>$G$6</f>
        <v>300</v>
      </c>
      <c r="H15" s="6">
        <f>G15*F15</f>
        <v>6.7031795172836732</v>
      </c>
      <c r="I15" s="4" t="s">
        <v>1</v>
      </c>
      <c r="J15" s="10" t="s">
        <v>26</v>
      </c>
      <c r="O15" s="8">
        <f>H15*2</f>
        <v>13.406359034567346</v>
      </c>
      <c r="P15" s="8">
        <f>O15*$S$1</f>
        <v>8.9380195683460499</v>
      </c>
    </row>
    <row r="16" spans="2:19" x14ac:dyDescent="0.4">
      <c r="B16" s="58"/>
      <c r="C16" s="57"/>
      <c r="D16" s="22"/>
      <c r="E16" s="19"/>
      <c r="F16" s="19"/>
      <c r="G16" s="19"/>
      <c r="H16" s="19"/>
      <c r="I16" s="19"/>
      <c r="J16" s="20"/>
      <c r="K16" s="19"/>
      <c r="L16" s="19"/>
      <c r="M16" s="19"/>
      <c r="N16" s="19"/>
      <c r="O16" s="23"/>
      <c r="P16" s="24"/>
    </row>
    <row r="17" spans="1:17" x14ac:dyDescent="0.4">
      <c r="B17" s="28">
        <v>6</v>
      </c>
      <c r="C17" s="5" t="s">
        <v>19</v>
      </c>
      <c r="D17" s="5">
        <v>8.15</v>
      </c>
      <c r="E17" s="6">
        <f>D17/2</f>
        <v>4.0750000000000002</v>
      </c>
      <c r="F17" s="6">
        <f>TAN(RADIANS(E17))</f>
        <v>7.1242330728149519E-2</v>
      </c>
      <c r="G17" s="6">
        <f t="shared" ref="G17:G22" si="0">$G$6</f>
        <v>300</v>
      </c>
      <c r="H17" s="6">
        <f>G17*F17</f>
        <v>21.372699218444854</v>
      </c>
      <c r="I17" s="4" t="s">
        <v>1</v>
      </c>
      <c r="K17" s="13" t="s">
        <v>25</v>
      </c>
      <c r="L17" s="4" t="s">
        <v>9</v>
      </c>
      <c r="O17" s="8">
        <f>H17*2</f>
        <v>42.745398436889708</v>
      </c>
      <c r="P17" s="8">
        <f t="shared" ref="P17:P22" si="1">O17*$S$1</f>
        <v>28.498357137874368</v>
      </c>
    </row>
    <row r="18" spans="1:17" x14ac:dyDescent="0.4">
      <c r="B18" s="28">
        <v>7</v>
      </c>
      <c r="C18" s="5" t="s">
        <v>20</v>
      </c>
      <c r="D18" s="5">
        <v>12</v>
      </c>
      <c r="E18" s="6">
        <f t="shared" ref="E18:E22" si="2">D18/2</f>
        <v>6</v>
      </c>
      <c r="F18" s="6">
        <f>TAN(RADIANS(E18))</f>
        <v>0.10510423526567647</v>
      </c>
      <c r="G18" s="6">
        <f t="shared" si="0"/>
        <v>300</v>
      </c>
      <c r="H18" s="6">
        <f>G18*F18</f>
        <v>31.531270579702941</v>
      </c>
      <c r="I18" s="4" t="s">
        <v>1</v>
      </c>
      <c r="J18" s="4" t="s">
        <v>39</v>
      </c>
      <c r="K18" s="4">
        <f>IF($M$10=1,O6,IF($M$10=2,O9,IF($M$10=3,O11,IF($M$10=4,O13,IF($M$10=5,O15,IF($M$10=6,O17,IF($M$10=7,O18,IF($M$10=8,O19,IF($M$10=9,O20,IF($M$10=10,O21,IF($M$10=11,O22,"")))))))))))</f>
        <v>31.969728595547096</v>
      </c>
      <c r="L18" s="4" t="s">
        <v>9</v>
      </c>
      <c r="O18" s="8">
        <f>H18*2</f>
        <v>63.062541159405882</v>
      </c>
      <c r="P18" s="8">
        <f t="shared" si="1"/>
        <v>42.043796190975897</v>
      </c>
    </row>
    <row r="19" spans="1:17" x14ac:dyDescent="0.4">
      <c r="B19" s="28">
        <v>8</v>
      </c>
      <c r="C19" s="5" t="s">
        <v>21</v>
      </c>
      <c r="D19" s="5">
        <v>24</v>
      </c>
      <c r="E19" s="6">
        <f t="shared" si="2"/>
        <v>12</v>
      </c>
      <c r="F19" s="6">
        <f>TAN(RADIANS(E19))</f>
        <v>0.21255656167002213</v>
      </c>
      <c r="G19" s="6">
        <f t="shared" si="0"/>
        <v>300</v>
      </c>
      <c r="H19" s="6">
        <f>G19*F19</f>
        <v>63.766968501006637</v>
      </c>
      <c r="I19" s="4" t="s">
        <v>1</v>
      </c>
      <c r="L19" s="4" t="s">
        <v>9</v>
      </c>
      <c r="M19" s="4" t="s">
        <v>38</v>
      </c>
      <c r="O19" s="8">
        <f>H19*2</f>
        <v>127.53393700201327</v>
      </c>
      <c r="P19" s="8">
        <f t="shared" si="1"/>
        <v>85.026875799242248</v>
      </c>
      <c r="Q19" s="4" t="s">
        <v>9</v>
      </c>
    </row>
    <row r="20" spans="1:17" x14ac:dyDescent="0.4">
      <c r="B20" s="28">
        <v>9</v>
      </c>
      <c r="C20" s="5" t="s">
        <v>22</v>
      </c>
      <c r="D20" s="5">
        <v>46</v>
      </c>
      <c r="E20" s="6">
        <f t="shared" si="2"/>
        <v>23</v>
      </c>
      <c r="F20" s="6">
        <f>TAN(RADIANS(E20))</f>
        <v>0.42447481620960476</v>
      </c>
      <c r="G20" s="6">
        <f t="shared" si="0"/>
        <v>300</v>
      </c>
      <c r="H20" s="6">
        <f>G20*F20</f>
        <v>127.34244486288142</v>
      </c>
      <c r="I20" s="4" t="s">
        <v>1</v>
      </c>
      <c r="L20" s="4" t="s">
        <v>9</v>
      </c>
      <c r="M20" s="4">
        <f>IF($M$10=1,P6,IF($M$10=2,P9,IF($M$10=3,P11,IF($M$10=4,P13,IF($M$10=5,P15,IF($M$10=6,P17,IF($M$10=7,P18,IF($M$10=8,P19,IF($M$10=9,P20,IF($M$10=10,P21,IF($M$10=11,P22,"")))))))))))</f>
        <v>21.314218054651249</v>
      </c>
      <c r="O20" s="8">
        <f>H20*2</f>
        <v>254.68488972576284</v>
      </c>
      <c r="P20" s="8">
        <f t="shared" si="1"/>
        <v>169.79841598016608</v>
      </c>
    </row>
    <row r="21" spans="1:17" x14ac:dyDescent="0.4">
      <c r="B21" s="28">
        <v>10</v>
      </c>
      <c r="C21" s="5" t="s">
        <v>23</v>
      </c>
      <c r="D21" s="5">
        <v>75</v>
      </c>
      <c r="E21" s="6">
        <f t="shared" si="2"/>
        <v>37.5</v>
      </c>
      <c r="F21" s="6">
        <f t="shared" ref="F21:F22" si="3">TAN(RADIANS(E21))</f>
        <v>0.76732698797896037</v>
      </c>
      <c r="G21" s="6">
        <f t="shared" si="0"/>
        <v>300</v>
      </c>
      <c r="H21" s="6">
        <f t="shared" ref="H21:H22" si="4">G21*F21</f>
        <v>230.1980963936881</v>
      </c>
      <c r="I21" s="4" t="s">
        <v>1</v>
      </c>
      <c r="L21" s="4" t="s">
        <v>9</v>
      </c>
      <c r="O21" s="8">
        <f t="shared" ref="O21:O22" si="5">H21*2</f>
        <v>460.39619278737621</v>
      </c>
      <c r="P21" s="8">
        <f t="shared" si="1"/>
        <v>306.94614173134369</v>
      </c>
    </row>
    <row r="22" spans="1:17" x14ac:dyDescent="0.4">
      <c r="B22" s="28">
        <v>11</v>
      </c>
      <c r="C22" s="5" t="s">
        <v>24</v>
      </c>
      <c r="D22" s="5">
        <v>114</v>
      </c>
      <c r="E22" s="6">
        <f t="shared" si="2"/>
        <v>57</v>
      </c>
      <c r="F22" s="6">
        <f t="shared" si="3"/>
        <v>1.5398649638145829</v>
      </c>
      <c r="G22" s="6">
        <f t="shared" si="0"/>
        <v>300</v>
      </c>
      <c r="H22" s="6">
        <f t="shared" si="4"/>
        <v>461.95948914437486</v>
      </c>
      <c r="I22" s="14" t="s">
        <v>1</v>
      </c>
      <c r="J22" s="15"/>
      <c r="K22" s="15" t="s">
        <v>51</v>
      </c>
      <c r="L22" s="15"/>
      <c r="M22" s="15"/>
      <c r="N22" s="16"/>
      <c r="O22" s="8">
        <f t="shared" si="5"/>
        <v>923.91897828874971</v>
      </c>
      <c r="P22" s="8">
        <f t="shared" si="1"/>
        <v>615.97678282510935</v>
      </c>
    </row>
    <row r="23" spans="1:17" x14ac:dyDescent="0.4">
      <c r="A23" s="10" t="s">
        <v>42</v>
      </c>
      <c r="B23" s="29" t="s">
        <v>28</v>
      </c>
      <c r="H23" s="4" t="s">
        <v>29</v>
      </c>
    </row>
    <row r="24" spans="1:17" x14ac:dyDescent="0.4">
      <c r="B24" s="29" t="s">
        <v>30</v>
      </c>
    </row>
  </sheetData>
  <mergeCells count="6">
    <mergeCell ref="D4:M4"/>
    <mergeCell ref="O4:P4"/>
    <mergeCell ref="B4:B5"/>
    <mergeCell ref="M10:N10"/>
    <mergeCell ref="C1:C2"/>
    <mergeCell ref="E1:E2"/>
  </mergeCells>
  <phoneticPr fontId="1"/>
  <pageMargins left="0.31496062992125984" right="0.31496062992125984" top="0.55118110236220474" bottom="0.55118110236220474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修 川島</dc:creator>
  <cp:lastModifiedBy>修 川島</cp:lastModifiedBy>
  <cp:lastPrinted>2025-02-10T09:10:49Z</cp:lastPrinted>
  <dcterms:created xsi:type="dcterms:W3CDTF">2025-02-10T06:05:54Z</dcterms:created>
  <dcterms:modified xsi:type="dcterms:W3CDTF">2025-02-23T06:35:43Z</dcterms:modified>
</cp:coreProperties>
</file>